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Лист1!$A$27:$I$27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G16" i="1"/>
  <c r="F16" i="1"/>
  <c r="E16" i="1"/>
  <c r="G31" i="1"/>
  <c r="F31" i="1"/>
  <c r="E31" i="1"/>
  <c r="G34" i="1"/>
  <c r="F34" i="1"/>
  <c r="E34" i="1"/>
  <c r="G33" i="1"/>
  <c r="F33" i="1"/>
  <c r="E33" i="1"/>
  <c r="E20" i="1"/>
  <c r="F20" i="1"/>
  <c r="G20" i="1"/>
  <c r="G18" i="1"/>
  <c r="F18" i="1"/>
  <c r="E18" i="1"/>
  <c r="G8" i="1"/>
  <c r="F8" i="1"/>
  <c r="E8" i="1"/>
  <c r="G23" i="1"/>
  <c r="F23" i="1"/>
  <c r="E23" i="1"/>
  <c r="G14" i="1"/>
  <c r="F14" i="1"/>
  <c r="E14" i="1"/>
  <c r="G19" i="1"/>
  <c r="F19" i="1"/>
  <c r="E19" i="1"/>
  <c r="G35" i="1"/>
  <c r="F35" i="1"/>
  <c r="E35" i="1"/>
  <c r="G36" i="1"/>
  <c r="F36" i="1"/>
  <c r="E36" i="1"/>
  <c r="G30" i="1"/>
  <c r="F30" i="1"/>
  <c r="E30" i="1"/>
  <c r="G22" i="1"/>
  <c r="F22" i="1"/>
  <c r="E22" i="1"/>
  <c r="G21" i="1"/>
  <c r="F21" i="1"/>
  <c r="E21" i="1"/>
  <c r="G29" i="1"/>
  <c r="F29" i="1"/>
  <c r="E29" i="1"/>
  <c r="F28" i="1"/>
  <c r="G28" i="1"/>
  <c r="E28" i="1"/>
  <c r="G5" i="1"/>
  <c r="F5" i="1"/>
  <c r="E5" i="1"/>
  <c r="G10" i="1"/>
  <c r="F10" i="1"/>
  <c r="E10" i="1"/>
  <c r="G6" i="1"/>
  <c r="F6" i="1"/>
  <c r="E6" i="1"/>
  <c r="G32" i="1"/>
  <c r="F32" i="1"/>
  <c r="E32" i="1"/>
  <c r="G15" i="1"/>
  <c r="F15" i="1"/>
  <c r="E15" i="1"/>
  <c r="G7" i="1"/>
  <c r="F7" i="1"/>
  <c r="E7" i="1"/>
  <c r="G9" i="1"/>
  <c r="F9" i="1"/>
  <c r="E9" i="1"/>
  <c r="G24" i="1" l="1"/>
  <c r="F24" i="1"/>
  <c r="E24" i="1"/>
  <c r="H36" i="1" l="1"/>
  <c r="H24" i="1"/>
  <c r="H23" i="1"/>
  <c r="H35" i="1"/>
  <c r="H22" i="1"/>
  <c r="H21" i="1"/>
  <c r="H32" i="1"/>
  <c r="H31" i="1"/>
  <c r="H33" i="1"/>
  <c r="H34" i="1"/>
  <c r="H20" i="1"/>
  <c r="H18" i="1"/>
  <c r="H19" i="1"/>
  <c r="H30" i="1"/>
  <c r="H17" i="1"/>
  <c r="H16" i="1"/>
  <c r="H29" i="1"/>
  <c r="H15" i="1"/>
  <c r="H14" i="1"/>
  <c r="H28" i="1"/>
  <c r="H10" i="1"/>
  <c r="H9" i="1"/>
  <c r="H8" i="1"/>
  <c r="H7" i="1"/>
  <c r="H6" i="1"/>
  <c r="H5" i="1"/>
  <c r="H2" i="1"/>
</calcChain>
</file>

<file path=xl/sharedStrings.xml><?xml version="1.0" encoding="utf-8"?>
<sst xmlns="http://schemas.openxmlformats.org/spreadsheetml/2006/main" count="116" uniqueCount="87">
  <si>
    <t>Конкурс "Мультизадачки"</t>
  </si>
  <si>
    <t>Максимальная оценка</t>
  </si>
  <si>
    <t>Код работы</t>
  </si>
  <si>
    <t xml:space="preserve">Школа </t>
  </si>
  <si>
    <t xml:space="preserve">Класс </t>
  </si>
  <si>
    <t xml:space="preserve">Фамилия </t>
  </si>
  <si>
    <t>Оригинальность идеи</t>
  </si>
  <si>
    <t>Качество исполнения</t>
  </si>
  <si>
    <t>Содержательность</t>
  </si>
  <si>
    <t>Итоговый балл</t>
  </si>
  <si>
    <t>Статус</t>
  </si>
  <si>
    <t>з12</t>
  </si>
  <si>
    <t>1в</t>
  </si>
  <si>
    <t>Козлов Артем</t>
  </si>
  <si>
    <t>1 место</t>
  </si>
  <si>
    <t>з5</t>
  </si>
  <si>
    <t>2в</t>
  </si>
  <si>
    <t>Суслова Маргарита</t>
  </si>
  <si>
    <t>2 место</t>
  </si>
  <si>
    <t>з2</t>
  </si>
  <si>
    <t>1б</t>
  </si>
  <si>
    <t>Муравьева Виктория</t>
  </si>
  <si>
    <t>3 место</t>
  </si>
  <si>
    <t>з19</t>
  </si>
  <si>
    <t>3а</t>
  </si>
  <si>
    <t>Уемова Варвара Ильинична</t>
  </si>
  <si>
    <t>з1</t>
  </si>
  <si>
    <t>2а</t>
  </si>
  <si>
    <t>Пылаева Кирилла</t>
  </si>
  <si>
    <t>з6</t>
  </si>
  <si>
    <t>3б</t>
  </si>
  <si>
    <t>Медведевы Маргарита и Елизавета</t>
  </si>
  <si>
    <t>з13</t>
  </si>
  <si>
    <t>10аб</t>
  </si>
  <si>
    <t xml:space="preserve">Большаков Давид, Прошин Егор, Горшков Дмитрий, Пересков Григорий </t>
  </si>
  <si>
    <t>з17</t>
  </si>
  <si>
    <t>6а 1б 6а</t>
  </si>
  <si>
    <t>Федотова Дарья, Федотов Михаил, Брюханов Илья</t>
  </si>
  <si>
    <t>з3</t>
  </si>
  <si>
    <t>7а</t>
  </si>
  <si>
    <t>Шадрунов Кирилл</t>
  </si>
  <si>
    <t>з14</t>
  </si>
  <si>
    <t>11^2</t>
  </si>
  <si>
    <t>Филиппова Александра</t>
  </si>
  <si>
    <t>з26</t>
  </si>
  <si>
    <t>Валинуров Марат</t>
  </si>
  <si>
    <t>з27</t>
  </si>
  <si>
    <t>Голятин Артем</t>
  </si>
  <si>
    <t>з9</t>
  </si>
  <si>
    <t>9б</t>
  </si>
  <si>
    <t>Терещенко Дарья и Данилова Варвара</t>
  </si>
  <si>
    <t>з15</t>
  </si>
  <si>
    <t>5б</t>
  </si>
  <si>
    <t>Бурлакова Дарья</t>
  </si>
  <si>
    <t>з21</t>
  </si>
  <si>
    <t>6б</t>
  </si>
  <si>
    <t>Осипова Ульяна</t>
  </si>
  <si>
    <t>з22</t>
  </si>
  <si>
    <t>Епифанов Максим</t>
  </si>
  <si>
    <t>з24</t>
  </si>
  <si>
    <t>9^3</t>
  </si>
  <si>
    <t>Котова Полина, Шишкина Дарья, Сачкова Яна</t>
  </si>
  <si>
    <t>з23</t>
  </si>
  <si>
    <t>Лукьянова Влада</t>
  </si>
  <si>
    <t>з25</t>
  </si>
  <si>
    <t>9^1</t>
  </si>
  <si>
    <t>Петренко Григорий и Артем, Малютин Андрей</t>
  </si>
  <si>
    <t>з4</t>
  </si>
  <si>
    <t>9^2</t>
  </si>
  <si>
    <t>Ковалева Юлия и  Веринова Таисия</t>
  </si>
  <si>
    <t>з7</t>
  </si>
  <si>
    <t>Клюхина Александра и Глазов Степан</t>
  </si>
  <si>
    <t>з8</t>
  </si>
  <si>
    <t>5^2</t>
  </si>
  <si>
    <t>з11</t>
  </si>
  <si>
    <t>Вишневская Алина и Кравченко Арина</t>
  </si>
  <si>
    <t>з18</t>
  </si>
  <si>
    <t>6^3</t>
  </si>
  <si>
    <t>Суровцева Ксения</t>
  </si>
  <si>
    <t>з16</t>
  </si>
  <si>
    <t>Гаджиева Амина</t>
  </si>
  <si>
    <t>з10</t>
  </si>
  <si>
    <t>Бобров Евгений</t>
  </si>
  <si>
    <t>Черепанов Федор и Зайцев Кирилл</t>
  </si>
  <si>
    <t>Начальная школа</t>
  </si>
  <si>
    <t>Средняя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</si>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</sst>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164" fontId="1" fillId="0" borderId="8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/>
    <xf numFmtId="0" fontId="2" fillId="0" borderId="11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J31" sqref="J31"/>
    </sheetView>
  </sheetViews>
  <sheetFormatPr defaultRowHeight="14.4" x14ac:dyDescent="0.3"/>
  <cols>
    <col min="1" max="1" width="15" bestFit="1" customWidth="1"/>
    <col min="2" max="2" width="10.21875" bestFit="1" customWidth="1"/>
    <col min="3" max="3" width="9.5546875" bestFit="1" customWidth="1"/>
    <col min="4" max="4" width="33.77734375" bestFit="1" customWidth="1"/>
    <col min="5" max="5" width="21.33203125" customWidth="1"/>
    <col min="6" max="6" width="15.77734375" customWidth="1"/>
    <col min="7" max="7" width="24.109375" customWidth="1"/>
    <col min="8" max="8" width="12.5546875" customWidth="1"/>
    <col min="9" max="9" width="10.109375" customWidth="1"/>
  </cols>
  <sheetData>
    <row r="1" spans="1:9" ht="18" x14ac:dyDescent="0.35">
      <c r="A1" s="1"/>
      <c r="B1" s="2"/>
      <c r="C1" s="2"/>
      <c r="D1" s="3" t="s">
        <v>0</v>
      </c>
      <c r="E1" s="34" t="s">
        <v>1</v>
      </c>
      <c r="F1" s="34"/>
      <c r="G1" s="34"/>
      <c r="H1" s="4"/>
      <c r="I1" s="1"/>
    </row>
    <row r="2" spans="1:9" ht="18" x14ac:dyDescent="0.35">
      <c r="A2" s="1"/>
      <c r="B2" s="2"/>
      <c r="C2" s="2"/>
      <c r="D2" s="2"/>
      <c r="E2" s="4">
        <v>5</v>
      </c>
      <c r="F2" s="4">
        <v>5</v>
      </c>
      <c r="G2" s="4">
        <v>5</v>
      </c>
      <c r="H2" s="4">
        <f>SUM(E2:G2)</f>
        <v>15</v>
      </c>
      <c r="I2" s="1"/>
    </row>
    <row r="3" spans="1:9" ht="18.600000000000001" thickBot="1" x14ac:dyDescent="0.4">
      <c r="A3" s="35" t="s">
        <v>84</v>
      </c>
      <c r="B3" s="36"/>
      <c r="C3" s="36"/>
      <c r="D3" s="36"/>
      <c r="E3" s="4"/>
      <c r="F3" s="4"/>
      <c r="G3" s="4"/>
      <c r="H3" s="4"/>
      <c r="I3" s="1"/>
    </row>
    <row r="4" spans="1:9" ht="35.4" thickBot="1" x14ac:dyDescent="0.35">
      <c r="A4" s="21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4" t="s">
        <v>7</v>
      </c>
      <c r="G4" s="24" t="s">
        <v>8</v>
      </c>
      <c r="H4" s="25" t="s">
        <v>9</v>
      </c>
      <c r="I4" s="32" t="s">
        <v>10</v>
      </c>
    </row>
    <row r="5" spans="1:9" ht="18" x14ac:dyDescent="0.35">
      <c r="A5" s="17" t="s">
        <v>11</v>
      </c>
      <c r="B5" s="18">
        <v>54</v>
      </c>
      <c r="C5" s="18" t="s">
        <v>12</v>
      </c>
      <c r="D5" s="19" t="s">
        <v>13</v>
      </c>
      <c r="E5" s="20">
        <f>35/7</f>
        <v>5</v>
      </c>
      <c r="F5" s="20">
        <f>35/7</f>
        <v>5</v>
      </c>
      <c r="G5" s="20">
        <f>35/7</f>
        <v>5</v>
      </c>
      <c r="H5" s="26">
        <f t="shared" ref="H5:H10" si="0">SUM(E5:G5)</f>
        <v>15</v>
      </c>
      <c r="I5" s="4" t="s">
        <v>14</v>
      </c>
    </row>
    <row r="6" spans="1:9" ht="18" x14ac:dyDescent="0.35">
      <c r="A6" s="10" t="s">
        <v>15</v>
      </c>
      <c r="B6" s="11">
        <v>33</v>
      </c>
      <c r="C6" s="11" t="s">
        <v>16</v>
      </c>
      <c r="D6" s="5" t="s">
        <v>17</v>
      </c>
      <c r="E6" s="6">
        <f>34/7</f>
        <v>4.8571428571428568</v>
      </c>
      <c r="F6" s="6">
        <f>32/7</f>
        <v>4.5714285714285712</v>
      </c>
      <c r="G6" s="6">
        <f>33/7</f>
        <v>4.7142857142857144</v>
      </c>
      <c r="H6" s="27">
        <f t="shared" si="0"/>
        <v>14.142857142857142</v>
      </c>
      <c r="I6" s="4" t="s">
        <v>18</v>
      </c>
    </row>
    <row r="7" spans="1:9" ht="18" x14ac:dyDescent="0.35">
      <c r="A7" s="10" t="s">
        <v>19</v>
      </c>
      <c r="B7" s="12">
        <v>33</v>
      </c>
      <c r="C7" s="12" t="s">
        <v>20</v>
      </c>
      <c r="D7" s="7" t="s">
        <v>21</v>
      </c>
      <c r="E7" s="6">
        <f>32/7</f>
        <v>4.5714285714285712</v>
      </c>
      <c r="F7" s="6">
        <f>32/7</f>
        <v>4.5714285714285712</v>
      </c>
      <c r="G7" s="6">
        <f>33/7</f>
        <v>4.7142857142857144</v>
      </c>
      <c r="H7" s="27">
        <f t="shared" si="0"/>
        <v>13.857142857142858</v>
      </c>
      <c r="I7" s="4" t="s">
        <v>22</v>
      </c>
    </row>
    <row r="8" spans="1:9" ht="18" x14ac:dyDescent="0.35">
      <c r="A8" s="10" t="s">
        <v>23</v>
      </c>
      <c r="B8" s="11">
        <v>67</v>
      </c>
      <c r="C8" s="11" t="s">
        <v>24</v>
      </c>
      <c r="D8" s="5" t="s">
        <v>25</v>
      </c>
      <c r="E8" s="6">
        <f>32/7</f>
        <v>4.5714285714285712</v>
      </c>
      <c r="F8" s="6">
        <f>31/7</f>
        <v>4.4285714285714288</v>
      </c>
      <c r="G8" s="6">
        <f>33/7</f>
        <v>4.7142857142857144</v>
      </c>
      <c r="H8" s="27">
        <f t="shared" si="0"/>
        <v>13.714285714285715</v>
      </c>
      <c r="I8" s="4"/>
    </row>
    <row r="9" spans="1:9" ht="18" x14ac:dyDescent="0.35">
      <c r="A9" s="10" t="s">
        <v>26</v>
      </c>
      <c r="B9" s="12">
        <v>4</v>
      </c>
      <c r="C9" s="12" t="s">
        <v>27</v>
      </c>
      <c r="D9" s="16" t="s">
        <v>28</v>
      </c>
      <c r="E9" s="6">
        <f>25/7</f>
        <v>3.5714285714285716</v>
      </c>
      <c r="F9" s="6">
        <f>26/7</f>
        <v>3.7142857142857144</v>
      </c>
      <c r="G9" s="6">
        <f>28/7</f>
        <v>4</v>
      </c>
      <c r="H9" s="27">
        <f t="shared" si="0"/>
        <v>11.285714285714286</v>
      </c>
      <c r="I9" s="4"/>
    </row>
    <row r="10" spans="1:9" ht="36.6" thickBot="1" x14ac:dyDescent="0.4">
      <c r="A10" s="14" t="s">
        <v>29</v>
      </c>
      <c r="B10" s="15">
        <v>30</v>
      </c>
      <c r="C10" s="15" t="s">
        <v>30</v>
      </c>
      <c r="D10" s="8" t="s">
        <v>31</v>
      </c>
      <c r="E10" s="9">
        <f>17.5/7</f>
        <v>2.5</v>
      </c>
      <c r="F10" s="9">
        <f>16/7</f>
        <v>2.2857142857142856</v>
      </c>
      <c r="G10" s="9">
        <f>28/7</f>
        <v>4</v>
      </c>
      <c r="H10" s="28">
        <f t="shared" si="0"/>
        <v>8.7857142857142847</v>
      </c>
      <c r="I10" s="4"/>
    </row>
    <row r="11" spans="1:9" ht="18" x14ac:dyDescent="0.35">
      <c r="A11" s="29"/>
      <c r="B11" s="29"/>
      <c r="C11" s="29"/>
      <c r="D11" s="30"/>
      <c r="E11" s="31"/>
      <c r="F11" s="31"/>
      <c r="G11" s="31"/>
      <c r="H11" s="31"/>
      <c r="I11" s="4"/>
    </row>
    <row r="12" spans="1:9" ht="18.600000000000001" thickBot="1" x14ac:dyDescent="0.4">
      <c r="A12" s="35" t="s">
        <v>85</v>
      </c>
      <c r="B12" s="35"/>
      <c r="C12" s="35"/>
      <c r="D12" s="35"/>
      <c r="E12" s="1"/>
      <c r="F12" s="1"/>
      <c r="G12" s="1"/>
      <c r="H12" s="1"/>
      <c r="I12" s="1"/>
    </row>
    <row r="13" spans="1:9" ht="35.4" thickBot="1" x14ac:dyDescent="0.35">
      <c r="A13" s="21" t="s">
        <v>2</v>
      </c>
      <c r="B13" s="22" t="s">
        <v>3</v>
      </c>
      <c r="C13" s="22" t="s">
        <v>4</v>
      </c>
      <c r="D13" s="22" t="s">
        <v>5</v>
      </c>
      <c r="E13" s="23" t="s">
        <v>6</v>
      </c>
      <c r="F13" s="24" t="s">
        <v>7</v>
      </c>
      <c r="G13" s="24" t="s">
        <v>8</v>
      </c>
      <c r="H13" s="25" t="s">
        <v>9</v>
      </c>
      <c r="I13" s="32" t="s">
        <v>10</v>
      </c>
    </row>
    <row r="14" spans="1:9" ht="36" x14ac:dyDescent="0.35">
      <c r="A14" s="17" t="s">
        <v>35</v>
      </c>
      <c r="B14" s="18">
        <v>21</v>
      </c>
      <c r="C14" s="18" t="s">
        <v>36</v>
      </c>
      <c r="D14" s="19" t="s">
        <v>37</v>
      </c>
      <c r="E14" s="20">
        <f>35/7</f>
        <v>5</v>
      </c>
      <c r="F14" s="20">
        <f>34/7</f>
        <v>4.8571428571428568</v>
      </c>
      <c r="G14" s="20">
        <f>35/7</f>
        <v>5</v>
      </c>
      <c r="H14" s="26">
        <f t="shared" ref="H14:H24" si="1">SUM(E14:G14)</f>
        <v>14.857142857142858</v>
      </c>
      <c r="I14" s="4" t="s">
        <v>14</v>
      </c>
    </row>
    <row r="15" spans="1:9" ht="18" x14ac:dyDescent="0.35">
      <c r="A15" s="10" t="s">
        <v>38</v>
      </c>
      <c r="B15" s="12">
        <v>66</v>
      </c>
      <c r="C15" s="12" t="s">
        <v>39</v>
      </c>
      <c r="D15" s="7" t="s">
        <v>40</v>
      </c>
      <c r="E15" s="6">
        <f>30/7</f>
        <v>4.2857142857142856</v>
      </c>
      <c r="F15" s="6">
        <f>27/7</f>
        <v>3.8571428571428572</v>
      </c>
      <c r="G15" s="6">
        <f>34/7</f>
        <v>4.8571428571428568</v>
      </c>
      <c r="H15" s="27">
        <f t="shared" si="1"/>
        <v>13</v>
      </c>
      <c r="I15" s="4" t="s">
        <v>18</v>
      </c>
    </row>
    <row r="16" spans="1:9" ht="18" x14ac:dyDescent="0.35">
      <c r="A16" s="10" t="s">
        <v>44</v>
      </c>
      <c r="B16" s="11">
        <v>3</v>
      </c>
      <c r="C16" s="11" t="s">
        <v>39</v>
      </c>
      <c r="D16" s="5" t="s">
        <v>45</v>
      </c>
      <c r="E16" s="6">
        <f>25/7</f>
        <v>3.5714285714285716</v>
      </c>
      <c r="F16" s="6">
        <f>28/7</f>
        <v>4</v>
      </c>
      <c r="G16" s="6">
        <f>28/7</f>
        <v>4</v>
      </c>
      <c r="H16" s="27">
        <f t="shared" si="1"/>
        <v>11.571428571428571</v>
      </c>
      <c r="I16" s="4" t="s">
        <v>22</v>
      </c>
    </row>
    <row r="17" spans="1:9" ht="18" x14ac:dyDescent="0.35">
      <c r="A17" s="10" t="s">
        <v>46</v>
      </c>
      <c r="B17" s="11">
        <v>33</v>
      </c>
      <c r="C17" s="11">
        <v>5</v>
      </c>
      <c r="D17" s="5" t="s">
        <v>47</v>
      </c>
      <c r="E17" s="6">
        <f>25/7</f>
        <v>3.5714285714285716</v>
      </c>
      <c r="F17" s="6">
        <f>22.5/7</f>
        <v>3.2142857142857144</v>
      </c>
      <c r="G17" s="6">
        <f>30/7</f>
        <v>4.2857142857142856</v>
      </c>
      <c r="H17" s="27">
        <f t="shared" si="1"/>
        <v>11.071428571428573</v>
      </c>
      <c r="I17" s="4"/>
    </row>
    <row r="18" spans="1:9" ht="18" x14ac:dyDescent="0.35">
      <c r="A18" s="10" t="s">
        <v>54</v>
      </c>
      <c r="B18" s="11">
        <v>21</v>
      </c>
      <c r="C18" s="11" t="s">
        <v>55</v>
      </c>
      <c r="D18" s="5" t="s">
        <v>56</v>
      </c>
      <c r="E18" s="6">
        <f>26/7</f>
        <v>3.7142857142857144</v>
      </c>
      <c r="F18" s="6">
        <f>21.5/7</f>
        <v>3.0714285714285716</v>
      </c>
      <c r="G18" s="6">
        <f>25/7</f>
        <v>3.5714285714285716</v>
      </c>
      <c r="H18" s="27">
        <f t="shared" si="1"/>
        <v>10.357142857142858</v>
      </c>
      <c r="I18" s="4"/>
    </row>
    <row r="19" spans="1:9" ht="18" x14ac:dyDescent="0.35">
      <c r="A19" s="10" t="s">
        <v>51</v>
      </c>
      <c r="B19" s="11">
        <v>66</v>
      </c>
      <c r="C19" s="11" t="s">
        <v>52</v>
      </c>
      <c r="D19" s="5" t="s">
        <v>53</v>
      </c>
      <c r="E19" s="6">
        <f>26/7</f>
        <v>3.7142857142857144</v>
      </c>
      <c r="F19" s="6">
        <f>19/7</f>
        <v>2.7142857142857144</v>
      </c>
      <c r="G19" s="6">
        <f>27/7</f>
        <v>3.8571428571428572</v>
      </c>
      <c r="H19" s="27">
        <f t="shared" si="1"/>
        <v>10.285714285714286</v>
      </c>
      <c r="I19" s="4"/>
    </row>
    <row r="20" spans="1:9" ht="18" x14ac:dyDescent="0.35">
      <c r="A20" s="10" t="s">
        <v>57</v>
      </c>
      <c r="B20" s="11">
        <v>32</v>
      </c>
      <c r="C20" s="11"/>
      <c r="D20" s="5" t="s">
        <v>58</v>
      </c>
      <c r="E20" s="6">
        <f>15/6</f>
        <v>2.5</v>
      </c>
      <c r="F20" s="6">
        <f>18/6</f>
        <v>3</v>
      </c>
      <c r="G20" s="6">
        <f>21/6</f>
        <v>3.5</v>
      </c>
      <c r="H20" s="27">
        <f t="shared" si="1"/>
        <v>9</v>
      </c>
      <c r="I20" s="4"/>
    </row>
    <row r="21" spans="1:9" ht="36" x14ac:dyDescent="0.35">
      <c r="A21" s="10" t="s">
        <v>70</v>
      </c>
      <c r="B21" s="11">
        <v>30</v>
      </c>
      <c r="C21" s="11" t="s">
        <v>39</v>
      </c>
      <c r="D21" s="5" t="s">
        <v>71</v>
      </c>
      <c r="E21" s="6">
        <f>26/7</f>
        <v>3.7142857142857144</v>
      </c>
      <c r="F21" s="6">
        <f>17/7</f>
        <v>2.4285714285714284</v>
      </c>
      <c r="G21" s="6">
        <f>19/7</f>
        <v>2.7142857142857144</v>
      </c>
      <c r="H21" s="27">
        <f t="shared" si="1"/>
        <v>8.8571428571428577</v>
      </c>
      <c r="I21" s="4"/>
    </row>
    <row r="22" spans="1:9" ht="36" x14ac:dyDescent="0.35">
      <c r="A22" s="10" t="s">
        <v>72</v>
      </c>
      <c r="B22" s="11">
        <v>32</v>
      </c>
      <c r="C22" s="11" t="s">
        <v>73</v>
      </c>
      <c r="D22" s="5" t="s">
        <v>83</v>
      </c>
      <c r="E22" s="6">
        <f>23/7</f>
        <v>3.2857142857142856</v>
      </c>
      <c r="F22" s="6">
        <f>17/7</f>
        <v>2.4285714285714284</v>
      </c>
      <c r="G22" s="6">
        <f>22/7</f>
        <v>3.1428571428571428</v>
      </c>
      <c r="H22" s="27">
        <f t="shared" si="1"/>
        <v>8.8571428571428559</v>
      </c>
      <c r="I22" s="4"/>
    </row>
    <row r="23" spans="1:9" ht="18" x14ac:dyDescent="0.35">
      <c r="A23" s="10" t="s">
        <v>76</v>
      </c>
      <c r="B23" s="11">
        <v>32</v>
      </c>
      <c r="C23" s="11" t="s">
        <v>77</v>
      </c>
      <c r="D23" s="5" t="s">
        <v>78</v>
      </c>
      <c r="E23" s="6">
        <f>19/7</f>
        <v>2.7142857142857144</v>
      </c>
      <c r="F23" s="6">
        <f>19.5/7</f>
        <v>2.7857142857142856</v>
      </c>
      <c r="G23" s="6">
        <f>17/7</f>
        <v>2.4285714285714284</v>
      </c>
      <c r="H23" s="27">
        <f t="shared" si="1"/>
        <v>7.9285714285714288</v>
      </c>
      <c r="I23" s="4"/>
    </row>
    <row r="24" spans="1:9" ht="18.600000000000001" thickBot="1" x14ac:dyDescent="0.4">
      <c r="A24" s="14" t="s">
        <v>79</v>
      </c>
      <c r="B24" s="15">
        <v>32</v>
      </c>
      <c r="C24" s="15">
        <v>7</v>
      </c>
      <c r="D24" s="8" t="s">
        <v>80</v>
      </c>
      <c r="E24" s="9">
        <f>7/6</f>
        <v>1.1666666666666667</v>
      </c>
      <c r="F24" s="9">
        <f>6/6</f>
        <v>1</v>
      </c>
      <c r="G24" s="9">
        <f>15/6</f>
        <v>2.5</v>
      </c>
      <c r="H24" s="28">
        <f t="shared" si="1"/>
        <v>4.666666666666667</v>
      </c>
      <c r="I24" s="4"/>
    </row>
    <row r="26" spans="1:9" ht="18" thickBot="1" x14ac:dyDescent="0.35">
      <c r="A26" s="35" t="s">
        <v>86</v>
      </c>
      <c r="B26" s="35"/>
      <c r="C26" s="35"/>
      <c r="D26" s="35"/>
    </row>
    <row r="27" spans="1:9" ht="35.4" thickBot="1" x14ac:dyDescent="0.35">
      <c r="A27" s="21" t="s">
        <v>2</v>
      </c>
      <c r="B27" s="22" t="s">
        <v>3</v>
      </c>
      <c r="C27" s="22" t="s">
        <v>4</v>
      </c>
      <c r="D27" s="22" t="s">
        <v>5</v>
      </c>
      <c r="E27" s="23" t="s">
        <v>6</v>
      </c>
      <c r="F27" s="24" t="s">
        <v>7</v>
      </c>
      <c r="G27" s="24" t="s">
        <v>8</v>
      </c>
      <c r="H27" s="25" t="s">
        <v>9</v>
      </c>
      <c r="I27" s="32" t="s">
        <v>10</v>
      </c>
    </row>
    <row r="28" spans="1:9" ht="54" x14ac:dyDescent="0.35">
      <c r="A28" s="17" t="s">
        <v>32</v>
      </c>
      <c r="B28" s="18">
        <v>67</v>
      </c>
      <c r="C28" s="18" t="s">
        <v>33</v>
      </c>
      <c r="D28" s="19" t="s">
        <v>34</v>
      </c>
      <c r="E28" s="20">
        <f>35/7</f>
        <v>5</v>
      </c>
      <c r="F28" s="20">
        <f>35/7</f>
        <v>5</v>
      </c>
      <c r="G28" s="20">
        <f>35/7</f>
        <v>5</v>
      </c>
      <c r="H28" s="26">
        <f t="shared" ref="H28:H36" si="2">SUM(E28:G28)</f>
        <v>15</v>
      </c>
      <c r="I28" s="4" t="s">
        <v>14</v>
      </c>
    </row>
    <row r="29" spans="1:9" ht="18" x14ac:dyDescent="0.35">
      <c r="A29" s="10" t="s">
        <v>41</v>
      </c>
      <c r="B29" s="11">
        <v>32</v>
      </c>
      <c r="C29" s="11" t="s">
        <v>42</v>
      </c>
      <c r="D29" s="5" t="s">
        <v>43</v>
      </c>
      <c r="E29" s="6">
        <f>26/7</f>
        <v>3.7142857142857144</v>
      </c>
      <c r="F29" s="6">
        <f>27/7</f>
        <v>3.8571428571428572</v>
      </c>
      <c r="G29" s="6">
        <f>32/7</f>
        <v>4.5714285714285712</v>
      </c>
      <c r="H29" s="27">
        <f t="shared" si="2"/>
        <v>12.142857142857142</v>
      </c>
      <c r="I29" s="4" t="s">
        <v>18</v>
      </c>
    </row>
    <row r="30" spans="1:9" ht="36" x14ac:dyDescent="0.35">
      <c r="A30" s="10" t="s">
        <v>48</v>
      </c>
      <c r="B30" s="11">
        <v>32</v>
      </c>
      <c r="C30" s="11" t="s">
        <v>49</v>
      </c>
      <c r="D30" s="5" t="s">
        <v>50</v>
      </c>
      <c r="E30" s="6">
        <f>23.5/7</f>
        <v>3.3571428571428572</v>
      </c>
      <c r="F30" s="6">
        <f>22/7</f>
        <v>3.1428571428571428</v>
      </c>
      <c r="G30" s="6">
        <f>26/7</f>
        <v>3.7142857142857144</v>
      </c>
      <c r="H30" s="27">
        <f t="shared" si="2"/>
        <v>10.214285714285715</v>
      </c>
      <c r="I30" s="4" t="s">
        <v>22</v>
      </c>
    </row>
    <row r="31" spans="1:9" ht="36" x14ac:dyDescent="0.35">
      <c r="A31" s="10" t="s">
        <v>64</v>
      </c>
      <c r="B31" s="11">
        <v>32</v>
      </c>
      <c r="C31" s="11" t="s">
        <v>65</v>
      </c>
      <c r="D31" s="5" t="s">
        <v>66</v>
      </c>
      <c r="E31" s="6">
        <f>18/7</f>
        <v>2.5714285714285716</v>
      </c>
      <c r="F31" s="6">
        <f>17/7</f>
        <v>2.4285714285714284</v>
      </c>
      <c r="G31" s="6">
        <f>29/7</f>
        <v>4.1428571428571432</v>
      </c>
      <c r="H31" s="27">
        <f t="shared" si="2"/>
        <v>9.1428571428571423</v>
      </c>
      <c r="I31" s="4"/>
    </row>
    <row r="32" spans="1:9" ht="36" x14ac:dyDescent="0.35">
      <c r="A32" s="10" t="s">
        <v>67</v>
      </c>
      <c r="B32" s="12">
        <v>32</v>
      </c>
      <c r="C32" s="13" t="s">
        <v>68</v>
      </c>
      <c r="D32" s="7" t="s">
        <v>69</v>
      </c>
      <c r="E32" s="6">
        <f>21/7</f>
        <v>3</v>
      </c>
      <c r="F32" s="6">
        <f>17/7</f>
        <v>2.4285714285714284</v>
      </c>
      <c r="G32" s="6">
        <f>25/7</f>
        <v>3.5714285714285716</v>
      </c>
      <c r="H32" s="27">
        <f t="shared" si="2"/>
        <v>9</v>
      </c>
      <c r="I32" s="4"/>
    </row>
    <row r="33" spans="1:9" ht="18" x14ac:dyDescent="0.35">
      <c r="A33" s="10" t="s">
        <v>62</v>
      </c>
      <c r="B33" s="11">
        <v>32</v>
      </c>
      <c r="C33" s="11" t="s">
        <v>60</v>
      </c>
      <c r="D33" s="5" t="s">
        <v>63</v>
      </c>
      <c r="E33" s="6">
        <f>19/7</f>
        <v>2.7142857142857144</v>
      </c>
      <c r="F33" s="6">
        <f>25/7</f>
        <v>3.5714285714285716</v>
      </c>
      <c r="G33" s="6">
        <f>17/7</f>
        <v>2.4285714285714284</v>
      </c>
      <c r="H33" s="27">
        <f t="shared" si="2"/>
        <v>8.7142857142857153</v>
      </c>
      <c r="I33" s="4"/>
    </row>
    <row r="34" spans="1:9" ht="36" x14ac:dyDescent="0.35">
      <c r="A34" s="10" t="s">
        <v>59</v>
      </c>
      <c r="B34" s="11">
        <v>32</v>
      </c>
      <c r="C34" s="11" t="s">
        <v>60</v>
      </c>
      <c r="D34" s="5" t="s">
        <v>61</v>
      </c>
      <c r="E34" s="6">
        <f>28/7</f>
        <v>4</v>
      </c>
      <c r="F34" s="6">
        <f>14.5/7</f>
        <v>2.0714285714285716</v>
      </c>
      <c r="G34" s="6">
        <f>18/7</f>
        <v>2.5714285714285716</v>
      </c>
      <c r="H34" s="27">
        <f t="shared" si="2"/>
        <v>8.6428571428571423</v>
      </c>
      <c r="I34" s="4"/>
    </row>
    <row r="35" spans="1:9" ht="36" x14ac:dyDescent="0.35">
      <c r="A35" s="10" t="s">
        <v>74</v>
      </c>
      <c r="B35" s="11">
        <v>32</v>
      </c>
      <c r="C35" s="13" t="s">
        <v>68</v>
      </c>
      <c r="D35" s="5" t="s">
        <v>75</v>
      </c>
      <c r="E35" s="6">
        <f>13/7</f>
        <v>1.8571428571428572</v>
      </c>
      <c r="F35" s="6">
        <f>15/7</f>
        <v>2.1428571428571428</v>
      </c>
      <c r="G35" s="6">
        <f>26/7</f>
        <v>3.7142857142857144</v>
      </c>
      <c r="H35" s="27">
        <f t="shared" si="2"/>
        <v>7.7142857142857144</v>
      </c>
      <c r="I35" s="4"/>
    </row>
    <row r="36" spans="1:9" ht="18.600000000000001" thickBot="1" x14ac:dyDescent="0.4">
      <c r="A36" s="14" t="s">
        <v>81</v>
      </c>
      <c r="B36" s="15">
        <v>32</v>
      </c>
      <c r="C36" s="33" t="s">
        <v>68</v>
      </c>
      <c r="D36" s="8" t="s">
        <v>82</v>
      </c>
      <c r="E36" s="9">
        <f>10/7</f>
        <v>1.4285714285714286</v>
      </c>
      <c r="F36" s="9">
        <f>10/7</f>
        <v>1.4285714285714286</v>
      </c>
      <c r="G36" s="9">
        <f>18/7</f>
        <v>2.5714285714285716</v>
      </c>
      <c r="H36" s="28">
        <f t="shared" si="2"/>
        <v>5.4285714285714288</v>
      </c>
      <c r="I36" s="4"/>
    </row>
  </sheetData>
  <mergeCells count="4">
    <mergeCell ref="E1:G1"/>
    <mergeCell ref="A3:D3"/>
    <mergeCell ref="A12:D12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2022-11-18T13:31:54Z</dcterms:modified>
</cp:coreProperties>
</file>